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3 way interaction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<sst xmlns="http://schemas.openxmlformats.org/spreadsheetml/2006/main" count="30" uniqueCount="30">
  <si>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Unstandardised Regression Coefficients:</t>
  </si>
  <si>
    <t>Intercept / Constant:</t>
  </si>
  <si>
    <t>Variable names:</t>
  </si>
  <si>
    <t>Do not type below this line</t>
  </si>
  <si>
    <t>Means / SDs of variables:</t>
  </si>
  <si>
    <t>Enter information from your regression in the shaded cells</t>
  </si>
  <si>
    <t>Name of variable 1:</t>
  </si>
  <si>
    <t>var X</t>
  </si>
  <si>
    <t>Name of variable 2:</t>
  </si>
  <si>
    <t>var Z</t>
  </si>
  <si>
    <t>Name of variable 3:</t>
  </si>
  <si>
    <t>var W</t>
  </si>
  <si>
    <t>Var 1:</t>
  </si>
  <si>
    <t>Var 2:</t>
  </si>
  <si>
    <t>Var 3:</t>
  </si>
  <si>
    <t>Var 1*Var 2:</t>
  </si>
  <si>
    <t>Var 1*Var 3:</t>
  </si>
  <si>
    <t>Var 2*Var 3:</t>
  </si>
  <si>
    <t>Var 1*Var 2*Var 3:</t>
  </si>
  <si>
    <t>Var 1 squared:</t>
  </si>
  <si>
    <t>Var 1 squared*Var 2:</t>
  </si>
  <si>
    <t>Var 1 squared*Var 3:</t>
  </si>
  <si>
    <t>Var 1 squared*Var 2*Var 3:</t>
  </si>
  <si>
    <t>Mean of Var 1:</t>
  </si>
  <si>
    <t>Standard deviation of Var 1:</t>
  </si>
  <si>
    <t>Mean of Var 2:</t>
  </si>
  <si>
    <t>Standard deviation of Var 2:</t>
  </si>
  <si>
    <t>Mean of Var 3:</t>
  </si>
  <si>
    <t>Standard deviation of Var 3:</t>
  </si>
  <si>
    <t>This worksheet plots three-way interaction effects between a curvilinear (quadratic) main effect (IV) and two linear moderators. Note that if either moderator is binary, you can set the values to 0 and 1 in the relevant cells (B28/B29 for variable 2; B30/B31 for variable 3).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</si>
</sst>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95"/>
          <c:w val="0.65325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'3 way interactions'!$B$40</c:f>
              <c:strCache>
                <c:ptCount val="1"/>
                <c:pt idx="0">
                  <c:v>High var Z, High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'3 way interactions'!$C$39:$O$39</c:f>
              <c:strCache/>
            </c:strRef>
          </c:cat>
          <c:val>
            <c:numRef>
              <c:f>'3 way interactions'!$C$40:$O$40</c:f>
              <c:numCache/>
            </c:numRef>
          </c:val>
          <c:smooth val="0"/>
        </c:ser>
        <c:ser>
          <c:idx val="1"/>
          <c:order val="1"/>
          <c:tx>
            <c:strRef>
              <c:f>'3 way interactions'!$B$41</c:f>
              <c:strCache>
                <c:ptCount val="1"/>
                <c:pt idx="0">
                  <c:v>High var Z, Low var 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'3 way interactions'!$C$39:$O$39</c:f>
              <c:strCache/>
            </c:strRef>
          </c:cat>
          <c:val>
            <c:numRef>
              <c:f>'3 way interactions'!$C$41:$O$41</c:f>
              <c:numCache/>
            </c:numRef>
          </c:val>
          <c:smooth val="0"/>
        </c:ser>
        <c:ser>
          <c:idx val="2"/>
          <c:order val="2"/>
          <c:tx>
            <c:strRef>
              <c:f>'3 way interactions'!$B$42</c:f>
              <c:strCache>
                <c:ptCount val="1"/>
                <c:pt idx="0">
                  <c:v>Low var Z, High var W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66"/>
              </a:solidFill>
              <a:ln>
                <a:noFill/>
              </a:ln>
            </c:spPr>
          </c:marker>
          <c:cat>
            <c:strRef>
              <c:f>'3 way interactions'!$C$39:$O$39</c:f>
              <c:strCache/>
            </c:strRef>
          </c:cat>
          <c:val>
            <c:numRef>
              <c:f>'3 way interactions'!$C$42:$O$42</c:f>
              <c:numCache/>
            </c:numRef>
          </c:val>
          <c:smooth val="0"/>
        </c:ser>
        <c:ser>
          <c:idx val="3"/>
          <c:order val="3"/>
          <c:tx>
            <c:strRef>
              <c:f>'3 way interactions'!$B$43</c:f>
              <c:strCache>
                <c:ptCount val="1"/>
                <c:pt idx="0">
                  <c:v>Low var Z, Low var W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 way interactions'!$C$39:$O$39</c:f>
              <c:strCache/>
            </c:strRef>
          </c:cat>
          <c:val>
            <c:numRef>
              <c:f>'3 way interactions'!$C$43:$O$43</c:f>
              <c:numCache/>
            </c:numRef>
          </c:val>
          <c:smooth val="0"/>
        </c:ser>
        <c:marker val="1"/>
        <c:axId val="40088135"/>
        <c:axId val="25248896"/>
      </c:line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48896"/>
        <c:crosses val="autoZero"/>
        <c:auto val="1"/>
        <c:lblOffset val="100"/>
        <c:tickLblSkip val="12"/>
        <c:noMultiLvlLbl val="0"/>
      </c:catAx>
      <c:valAx>
        <c:axId val="25248896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Dependent variable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88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40375"/>
          <c:w val="0.23775"/>
          <c:h val="0.2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</xdr:row>
      <xdr:rowOff>0</xdr:rowOff>
    </xdr:from>
    <xdr:to>
      <xdr:col>13</xdr:col>
      <xdr:colOff>352425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4152900" y="838200"/>
        <a:ext cx="64198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5"/>
  <sheetViews>
    <sheetView tabSelected="1"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38.28125" style="0" bestFit="1" customWidth="1"/>
    <col min="2" max="2" width="14.8515625" style="0" bestFit="1" customWidth="1"/>
    <col min="13" max="13" width="8.7109375" style="0" customWidth="1"/>
    <col min="14" max="14" width="10.00390625" style="0" customWidth="1"/>
    <col min="15" max="15" width="9.00390625" style="0" customWidth="1"/>
  </cols>
  <sheetData>
    <row r="1" spans="1:12" ht="27.7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ht="25.5">
      <c r="A3" s="7" t="s">
        <v>5</v>
      </c>
    </row>
    <row r="5" ht="12.75">
      <c r="A5" s="4" t="s">
        <v>2</v>
      </c>
    </row>
    <row r="6" spans="1:2" ht="12.75">
      <c r="A6" s="1" t="s">
        <v>6</v>
      </c>
      <c r="B6" s="8" t="s">
        <v>7</v>
      </c>
    </row>
    <row r="7" spans="1:2" ht="12.75">
      <c r="A7" s="1" t="s">
        <v>8</v>
      </c>
      <c r="B7" s="8" t="s">
        <v>9</v>
      </c>
    </row>
    <row r="8" spans="1:2" ht="12.75">
      <c r="A8" s="1" t="s">
        <v>10</v>
      </c>
      <c r="B8" s="8" t="s">
        <v>11</v>
      </c>
    </row>
    <row r="9" spans="1:2" ht="12.75">
      <c r="A9" s="2"/>
      <c r="B9" s="3"/>
    </row>
    <row r="10" spans="1:2" ht="12.75">
      <c r="A10" s="4" t="s">
        <v>0</v>
      </c>
      <c r="B10" s="3"/>
    </row>
    <row r="11" spans="1:2" ht="12.75">
      <c r="A11" s="1" t="s">
        <v>12</v>
      </c>
      <c r="B11" s="9">
        <v>0.106</v>
      </c>
    </row>
    <row r="12" spans="1:2" ht="12.75">
      <c r="A12" s="1" t="s">
        <v>13</v>
      </c>
      <c r="B12" s="9">
        <v>0.17</v>
      </c>
    </row>
    <row r="13" spans="1:2" ht="12.75">
      <c r="A13" s="1" t="s">
        <v>14</v>
      </c>
      <c r="B13" s="9">
        <v>0.025</v>
      </c>
    </row>
    <row r="14" spans="1:2" ht="12.75">
      <c r="A14" s="1" t="s">
        <v>19</v>
      </c>
      <c r="B14" s="9">
        <v>0.048</v>
      </c>
    </row>
    <row r="15" spans="1:2" ht="12.75">
      <c r="A15" s="1" t="s">
        <v>15</v>
      </c>
      <c r="B15" s="9">
        <v>-0.366</v>
      </c>
    </row>
    <row r="16" spans="1:2" ht="12.75">
      <c r="A16" s="1" t="s">
        <v>16</v>
      </c>
      <c r="B16" s="9">
        <v>0.18</v>
      </c>
    </row>
    <row r="17" spans="1:2" ht="12.75">
      <c r="A17" s="1" t="s">
        <v>20</v>
      </c>
      <c r="B17" s="9">
        <v>-0.181</v>
      </c>
    </row>
    <row r="18" spans="1:2" ht="12.75">
      <c r="A18" s="1" t="s">
        <v>21</v>
      </c>
      <c r="B18" s="9">
        <v>0.493</v>
      </c>
    </row>
    <row r="19" spans="1:2" ht="12.75">
      <c r="A19" s="1" t="s">
        <v>17</v>
      </c>
      <c r="B19" s="9">
        <v>0.025</v>
      </c>
    </row>
    <row r="20" spans="1:2" ht="12.75">
      <c r="A20" s="1" t="s">
        <v>18</v>
      </c>
      <c r="B20" s="9">
        <v>0.339</v>
      </c>
    </row>
    <row r="21" spans="1:2" ht="12.75">
      <c r="A21" s="1" t="s">
        <v>22</v>
      </c>
      <c r="B21" s="9">
        <v>-0.461</v>
      </c>
    </row>
    <row r="22" spans="1:2" ht="12.75">
      <c r="A22" s="2"/>
      <c r="B22" s="3"/>
    </row>
    <row r="23" spans="1:2" ht="12.75">
      <c r="A23" s="1" t="s">
        <v>1</v>
      </c>
      <c r="B23" s="9">
        <v>4</v>
      </c>
    </row>
    <row r="25" ht="12.75">
      <c r="A25" s="4" t="s">
        <v>4</v>
      </c>
    </row>
    <row r="26" spans="1:2" ht="12.75">
      <c r="A26" s="1" t="s">
        <v>23</v>
      </c>
      <c r="B26" s="9">
        <v>0</v>
      </c>
    </row>
    <row r="27" spans="1:2" ht="12.75">
      <c r="A27" s="1" t="s">
        <v>24</v>
      </c>
      <c r="B27" s="9">
        <v>1</v>
      </c>
    </row>
    <row r="28" spans="1:2" ht="12.75">
      <c r="A28" s="1" t="s">
        <v>25</v>
      </c>
      <c r="B28" s="9">
        <v>0</v>
      </c>
    </row>
    <row r="29" spans="1:2" ht="12.75">
      <c r="A29" s="1" t="s">
        <v>26</v>
      </c>
      <c r="B29" s="9">
        <v>1</v>
      </c>
    </row>
    <row r="30" spans="1:2" ht="12.75">
      <c r="A30" s="1" t="s">
        <v>27</v>
      </c>
      <c r="B30" s="9">
        <v>0</v>
      </c>
    </row>
    <row r="31" spans="1:2" ht="12.75">
      <c r="A31" s="1" t="s">
        <v>28</v>
      </c>
      <c r="B31" s="9">
        <v>1</v>
      </c>
    </row>
    <row r="38" s="5" customFormat="1" ht="12.75">
      <c r="A38" s="6" t="s">
        <v>3</v>
      </c>
    </row>
    <row r="39" spans="1:26" ht="12.75">
      <c r="A39" s="10"/>
      <c r="B39" s="10"/>
      <c r="C39" s="10" t="str">
        <f>CONCATENATE("Low ",B6)</f>
        <v>Low var X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 t="str">
        <f>CONCATENATE("High ",B6)</f>
        <v>High var X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10"/>
      <c r="B40" s="11" t="str">
        <f>CONCATENATE("High ",B7,", High ",B8)</f>
        <v>High var Z, High var W</v>
      </c>
      <c r="C40" s="10">
        <f>(C$45*$B$11)+(($B$28+$B$29)*$B$12)+(($B$30+$B$31)*$B$13)+((C$45*C$45)*$B$14)+(C$45*($B$28+$B$29)*$B$15)+(C$45*($B$30+$B$31)*$B$16)+(C$45*C$45*($B$28+$B$29)*$B$17)+(C$45*C$45*($B$30+$B$31)*$B$18)+(($B$28+$B$29)*($B$30+$B$31)*$B$19)+(C$45*($B$28+$B$29)*($B$30+$B$31)*$B$20)+(C$45*C$45*($B$28+$B$29)*($B$30+$B$31))*$B$21+$B$23</f>
        <v>3.60425</v>
      </c>
      <c r="D40" s="10">
        <f aca="true" t="shared" si="0" ref="D40:O40">(D$45*$B$11)+(($B$28+$B$29)*$B$12)+(($B$30+$B$31)*$B$13)+((D$45*D$45)*$B$14)+(D$45*($B$28+$B$29)*$B$15)+(D$45*($B$30+$B$31)*$B$16)+(D$45*D$45*($B$28+$B$29)*$B$17)+(D$45*D$45*($B$30+$B$31)*$B$18)+(($B$28+$B$29)*($B$30+$B$31)*$B$19)+(D$45*($B$28+$B$29)*($B$30+$B$31)*$B$20)+(D$45*D$45*($B$28+$B$29)*($B$30+$B$31))*$B$21+$B$23</f>
        <v>3.7384375</v>
      </c>
      <c r="E40" s="10">
        <f t="shared" si="0"/>
        <v>3.86</v>
      </c>
      <c r="F40" s="10">
        <f t="shared" si="0"/>
        <v>3.9689375</v>
      </c>
      <c r="G40" s="10">
        <f t="shared" si="0"/>
        <v>4.06525</v>
      </c>
      <c r="H40" s="10">
        <f t="shared" si="0"/>
        <v>4.1489375</v>
      </c>
      <c r="I40" s="10">
        <f t="shared" si="0"/>
        <v>4.22</v>
      </c>
      <c r="J40" s="10">
        <f t="shared" si="0"/>
        <v>4.2784375</v>
      </c>
      <c r="K40" s="10">
        <f t="shared" si="0"/>
        <v>4.32425</v>
      </c>
      <c r="L40" s="10">
        <f t="shared" si="0"/>
        <v>4.3574375000000005</v>
      </c>
      <c r="M40" s="10">
        <f t="shared" si="0"/>
        <v>4.378</v>
      </c>
      <c r="N40" s="10">
        <f t="shared" si="0"/>
        <v>4.3859375</v>
      </c>
      <c r="O40" s="10">
        <f t="shared" si="0"/>
        <v>4.3812500000000005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>
      <c r="A41" s="10"/>
      <c r="B41" s="11" t="str">
        <f>CONCATENATE("High ",B7,", Low ",B8)</f>
        <v>High var Z, Low var W</v>
      </c>
      <c r="C41" s="10">
        <f>(C$45*$B$11)+(($B$28+$B$29)*$B$12)+(($B$30-$B$31)*$B$13)+((C$45*C$45)*$B$14)+(C$45*($B$28+$B$29)*$B$15)+(C$45*($B$30-$B$31)*$B$16)+(C$45*C$45*($B$28+$B$29)*$B$17)+(C$45*C$45*($B$30-$B$31)*$B$18)+(($B$28+$B$29)*($B$30-$B$31)*$B$19)+(C$45*($B$28+$B$29)*($B$30-$B$31)*$B$20)+(C$45*C$45*($B$28+$B$29)*($B$30-$B$31))*$B$21+$B$23</f>
        <v>4.91725</v>
      </c>
      <c r="D41" s="10">
        <f aca="true" t="shared" si="1" ref="D41:O41">(D$45*$B$11)+(($B$28+$B$29)*$B$12)+(($B$30-$B$31)*$B$13)+((D$45*D$45)*$B$14)+(D$45*($B$28+$B$29)*$B$15)+(D$45*($B$30-$B$31)*$B$16)+(D$45*D$45*($B$28+$B$29)*$B$17)+(D$45*D$45*($B$30-$B$31)*$B$18)+(($B$28+$B$29)*($B$30-$B$31)*$B$19)+(D$45*($B$28+$B$29)*($B$30-$B$31)*$B$20)+(D$45*D$45*($B$28+$B$29)*($B$30-$B$31))*$B$21+$B$23</f>
        <v>4.8359375</v>
      </c>
      <c r="E41" s="10">
        <f t="shared" si="1"/>
        <v>4.734</v>
      </c>
      <c r="F41" s="10">
        <f t="shared" si="1"/>
        <v>4.6114375</v>
      </c>
      <c r="G41" s="10">
        <f t="shared" si="1"/>
        <v>4.46825</v>
      </c>
      <c r="H41" s="10">
        <f t="shared" si="1"/>
        <v>4.3044375</v>
      </c>
      <c r="I41" s="10">
        <f t="shared" si="1"/>
        <v>4.12</v>
      </c>
      <c r="J41" s="10">
        <f t="shared" si="1"/>
        <v>3.9149375</v>
      </c>
      <c r="K41" s="10">
        <f t="shared" si="1"/>
        <v>3.68925</v>
      </c>
      <c r="L41" s="10">
        <f t="shared" si="1"/>
        <v>3.4429375</v>
      </c>
      <c r="M41" s="10">
        <f t="shared" si="1"/>
        <v>3.176</v>
      </c>
      <c r="N41" s="10">
        <f t="shared" si="1"/>
        <v>2.8884375</v>
      </c>
      <c r="O41" s="10">
        <f t="shared" si="1"/>
        <v>2.5802500000000004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>
      <c r="A42" s="10"/>
      <c r="B42" s="11" t="str">
        <f>CONCATENATE("Low ",B7,", High ",B8)</f>
        <v>Low var Z, High var W</v>
      </c>
      <c r="C42" s="10">
        <f>(C$45*$B$11)+(($B$28-$B$29)*$B$12)+(($B$30+$B$31)*$B$13)+((C$45*C$45)*$B$14)+(C$45*($B$28-$B$29)*$B$15)+(C$45*($B$30+$B$31)*$B$16)+(C$45*C$45*($B$28-$B$29)*$B$17)+(C$45*C$45*($B$30+$B$31)*$B$18)+(($B$28-$B$29)*($B$30+$B$31)*$B$19)+(C$45*($B$28-$B$29)*($B$30+$B$31)*$B$20)+(C$45*C$45*($B$28-$B$29)*($B$30+$B$31))*$B$21+$B$23</f>
        <v>6.02225</v>
      </c>
      <c r="D42" s="10">
        <f aca="true" t="shared" si="2" ref="D42:O42">(D$45*$B$11)+(($B$28-$B$29)*$B$12)+(($B$30+$B$31)*$B$13)+((D$45*D$45)*$B$14)+(D$45*($B$28-$B$29)*$B$15)+(D$45*($B$30+$B$31)*$B$16)+(D$45*D$45*($B$28-$B$29)*$B$17)+(D$45*D$45*($B$30+$B$31)*$B$18)+(($B$28-$B$29)*($B$30+$B$31)*$B$19)+(D$45*($B$28-$B$29)*($B$30+$B$31)*$B$20)+(D$45*D$45*($B$28-$B$29)*($B$30+$B$31))*$B$21+$B$23</f>
        <v>5.2871875</v>
      </c>
      <c r="E42" s="10">
        <f t="shared" si="2"/>
        <v>4.7</v>
      </c>
      <c r="F42" s="10">
        <f t="shared" si="2"/>
        <v>4.2606875</v>
      </c>
      <c r="G42" s="10">
        <f t="shared" si="2"/>
        <v>3.96925</v>
      </c>
      <c r="H42" s="10">
        <f t="shared" si="2"/>
        <v>3.8256875</v>
      </c>
      <c r="I42" s="10">
        <f t="shared" si="2"/>
        <v>3.83</v>
      </c>
      <c r="J42" s="10">
        <f t="shared" si="2"/>
        <v>3.9821874999999998</v>
      </c>
      <c r="K42" s="10">
        <f t="shared" si="2"/>
        <v>4.2822499999999994</v>
      </c>
      <c r="L42" s="10">
        <f t="shared" si="2"/>
        <v>4.7301874999999995</v>
      </c>
      <c r="M42" s="10">
        <f t="shared" si="2"/>
        <v>5.3260000000000005</v>
      </c>
      <c r="N42" s="10">
        <f t="shared" si="2"/>
        <v>6.069687500000001</v>
      </c>
      <c r="O42" s="10">
        <f t="shared" si="2"/>
        <v>6.96125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0"/>
      <c r="B43" s="11" t="str">
        <f>CONCATENATE("Low ",B7,", Low ",B8)</f>
        <v>Low var Z, Low var W</v>
      </c>
      <c r="C43" s="10">
        <f>(C$45*$B$11)+(($B$28-$B$29)*$B$12)+(($B$30-$B$31)*$B$13)+((C$45*C$45)*$B$14)+(C$45*($B$28-$B$29)*$B$15)+(C$45*($B$30-$B$31)*$B$16)+(C$45*C$45*($B$28-$B$29)*$B$17)+(C$45*C$45*($B$30-$B$31)*$B$18)+(($B$28-$B$29)*($B$30-$B$31)*$B$19)+(C$45*($B$28-$B$29)*($B$30-$B$31)*$B$20)+(C$45*C$45*($B$28-$B$29)*($B$30-$B$31))*$B$21+$B$23</f>
        <v>1.25225</v>
      </c>
      <c r="D43" s="10">
        <f aca="true" t="shared" si="3" ref="D43:O43">(D$45*$B$11)+(($B$28-$B$29)*$B$12)+(($B$30-$B$31)*$B$13)+((D$45*D$45)*$B$14)+(D$45*($B$28-$B$29)*$B$15)+(D$45*($B$30-$B$31)*$B$16)+(D$45*D$45*($B$28-$B$29)*$B$17)+(D$45*D$45*($B$30-$B$31)*$B$18)+(($B$28-$B$29)*($B$30-$B$31)*$B$19)+(D$45*($B$28-$B$29)*($B$30-$B$31)*$B$20)+(D$45*D$45*($B$28-$B$29)*($B$30-$B$31))*$B$21+$B$23</f>
        <v>1.9084375000000002</v>
      </c>
      <c r="E43" s="10">
        <f t="shared" si="3"/>
        <v>2.474</v>
      </c>
      <c r="F43" s="10">
        <f t="shared" si="3"/>
        <v>2.9489375</v>
      </c>
      <c r="G43" s="10">
        <f t="shared" si="3"/>
        <v>3.33325</v>
      </c>
      <c r="H43" s="10">
        <f t="shared" si="3"/>
        <v>3.6269375</v>
      </c>
      <c r="I43" s="10">
        <f t="shared" si="3"/>
        <v>3.83</v>
      </c>
      <c r="J43" s="10">
        <f t="shared" si="3"/>
        <v>3.9424375</v>
      </c>
      <c r="K43" s="10">
        <f t="shared" si="3"/>
        <v>3.96425</v>
      </c>
      <c r="L43" s="10">
        <f t="shared" si="3"/>
        <v>3.8954375</v>
      </c>
      <c r="M43" s="10">
        <f t="shared" si="3"/>
        <v>3.7359999999999998</v>
      </c>
      <c r="N43" s="10">
        <f t="shared" si="3"/>
        <v>3.4859375</v>
      </c>
      <c r="O43" s="10">
        <f t="shared" si="3"/>
        <v>3.14525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10"/>
      <c r="B45" s="10"/>
      <c r="C45" s="10">
        <f>$B26-1.5*$B27</f>
        <v>-1.5</v>
      </c>
      <c r="D45" s="10">
        <f>$B26-1.25*$B27</f>
        <v>-1.25</v>
      </c>
      <c r="E45" s="10">
        <f>$B26-$B27</f>
        <v>-1</v>
      </c>
      <c r="F45" s="10">
        <f>$B26-0.75*$B27</f>
        <v>-0.75</v>
      </c>
      <c r="G45" s="10">
        <f>$B26-0.5*$B27</f>
        <v>-0.5</v>
      </c>
      <c r="H45" s="10">
        <f>$B26-0.25*$B27</f>
        <v>-0.25</v>
      </c>
      <c r="I45" s="10">
        <f>$B26</f>
        <v>0</v>
      </c>
      <c r="J45" s="10">
        <f>$B26+0.25*$B27</f>
        <v>0.25</v>
      </c>
      <c r="K45" s="10">
        <f>$B26+0.5*$B27</f>
        <v>0.5</v>
      </c>
      <c r="L45" s="10">
        <f>$B26+0.75*$B27</f>
        <v>0.75</v>
      </c>
      <c r="M45" s="10">
        <f>$B26+$B27</f>
        <v>1</v>
      </c>
      <c r="N45" s="10">
        <f>$B26+1.25*$B27</f>
        <v>1.25</v>
      </c>
      <c r="O45" s="10">
        <f>$B26+1.5*$B27</f>
        <v>1.5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Jeremy</cp:lastModifiedBy>
  <dcterms:created xsi:type="dcterms:W3CDTF">2002-06-17T16:53:18Z</dcterms:created>
  <dcterms:modified xsi:type="dcterms:W3CDTF">2022-07-28T09:54:11Z</dcterms:modified>
  <cp:category/>
  <cp:version/>
  <cp:contentType/>
  <cp:contentStatus/>
</cp:coreProperties>
</file>