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3 way interactions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<sst xmlns="http://schemas.openxmlformats.org/spreadsheetml/2006/main" count="49" uniqueCount="49">
  <si>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Name of variable 1:</t>
  </si>
  <si>
    <t>Name of variable 2:</t>
  </si>
  <si>
    <t>Name of variable 3:</t>
  </si>
  <si>
    <t>Var 1:</t>
  </si>
  <si>
    <t>Var 2:</t>
  </si>
  <si>
    <t>Var 3:</t>
  </si>
  <si>
    <t>Var 1*Var 2*Var 3:</t>
  </si>
  <si>
    <t>Var 2*Var 3:</t>
  </si>
  <si>
    <t>Var 1*Var 3:</t>
  </si>
  <si>
    <t>Var 1*Var 2:</t>
  </si>
  <si>
    <t>var X</t>
  </si>
  <si>
    <t>var Z</t>
  </si>
  <si>
    <t>var W</t>
  </si>
  <si>
    <t>Variable names:</t>
  </si>
  <si>
    <t>Unstandardised regression coefficients:</t>
  </si>
  <si>
    <t>Intercept / Constant:</t>
  </si>
  <si>
    <t>Sample size:</t>
  </si>
  <si>
    <t>Number of control variables:</t>
  </si>
  <si>
    <t>Z(low)</t>
  </si>
  <si>
    <t>Z(high)</t>
  </si>
  <si>
    <t>W(low)</t>
  </si>
  <si>
    <t>W(high)</t>
  </si>
  <si>
    <t>Means / SDs of moderators:</t>
  </si>
  <si>
    <t>Mean of Var 2:</t>
  </si>
  <si>
    <t>Mean of Var 3:</t>
  </si>
  <si>
    <t>Standard deviation of Var 3:</t>
  </si>
  <si>
    <t>Standard deviation of Var 2:</t>
  </si>
  <si>
    <t>Additional information for slope difference test:</t>
  </si>
  <si>
    <t>Variance of Var1*Var2 coefficient:</t>
  </si>
  <si>
    <t>Variance of Var1*Var3 coefficent:</t>
  </si>
  <si>
    <t>Variance of Var1*Var2*Var3 coefficient:</t>
  </si>
  <si>
    <t>Covariance of Var1*Var2, Var1*Var3 coefficients:</t>
  </si>
  <si>
    <t>Covariance of Var1*Var2, Var1*Var2*Var3 coefficients:</t>
  </si>
  <si>
    <t>Covariance of Var1*Var3, Var1*Var2*Var3 coefficients:</t>
  </si>
  <si>
    <t>Pair of slopes</t>
  </si>
  <si>
    <t>t-value for slope difference</t>
  </si>
  <si>
    <t>p-value for slope difference</t>
  </si>
  <si>
    <t>Enter information from your regression in the shaded cells</t>
  </si>
  <si>
    <t>Slope difference tests:</t>
  </si>
  <si>
    <t>(1) and (2)</t>
  </si>
  <si>
    <t>(2) and (4)</t>
  </si>
  <si>
    <t>(3) and (4)</t>
  </si>
  <si>
    <t>(1) and (3)</t>
  </si>
  <si>
    <t>(1) and (4)</t>
  </si>
  <si>
    <t>(2) and (3)</t>
  </si>
  <si>
    <t>Do not type below this line</t>
  </si>
  <si>
    <t>This worksheet plots three-way interaction effects for unstandardised variables, and (below the plot) tests for differences between the slopes. For further information see www.jeremydawson.co.uk/slopes.htm.</t>
  </si>
  <si>
    <t>Mean of Var 1:</t>
  </si>
  <si>
    <t>Standard deviation of Var 1: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</si>
</sst>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.75"/>
      <name val="Arial"/>
      <family val="0"/>
    </font>
    <font>
      <b/>
      <sz val="11.75"/>
      <name val="Times New Roman"/>
      <family val="1"/>
    </font>
    <font>
      <sz val="11.75"/>
      <name val="Times New Roman"/>
      <family val="1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170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way interactions'!$B$50</c:f>
              <c:strCache>
                <c:ptCount val="1"/>
                <c:pt idx="0">
                  <c:v>(1) High var Z, High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interactions'!$C$49:$D$49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interactions'!$C$50:$D$50</c:f>
              <c:numCache>
                <c:ptCount val="2"/>
                <c:pt idx="0">
                  <c:v>2.975264335042</c:v>
                </c:pt>
                <c:pt idx="1">
                  <c:v>3.215423537354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way interactions'!$B$51</c:f>
              <c:strCache>
                <c:ptCount val="1"/>
                <c:pt idx="0">
                  <c:v>(2) High var Z, Low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interactions'!$C$49:$D$49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interactions'!$C$51:$D$51</c:f>
              <c:numCache>
                <c:ptCount val="2"/>
                <c:pt idx="0">
                  <c:v>3.026843346358</c:v>
                </c:pt>
                <c:pt idx="1">
                  <c:v>2.9821844344460002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way interactions'!$B$52</c:f>
              <c:strCache>
                <c:ptCount val="1"/>
                <c:pt idx="0">
                  <c:v>(3) Low var Z, High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interactions'!$C$49:$D$49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interactions'!$C$52:$D$52</c:f>
              <c:numCache>
                <c:ptCount val="2"/>
                <c:pt idx="0">
                  <c:v>3.052401157558</c:v>
                </c:pt>
                <c:pt idx="1">
                  <c:v>2.842212008846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 way interactions'!$B$53</c:f>
              <c:strCache>
                <c:ptCount val="1"/>
                <c:pt idx="0">
                  <c:v>(4) Low var Z, Low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interactions'!$C$49:$D$49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interactions'!$C$53:$D$53</c:f>
              <c:numCache>
                <c:ptCount val="2"/>
                <c:pt idx="0">
                  <c:v>2.913761581042</c:v>
                </c:pt>
                <c:pt idx="1">
                  <c:v>2.994049559354</c:v>
                </c:pt>
              </c:numCache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Dependent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9672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6</xdr:col>
      <xdr:colOff>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781550" y="485775"/>
        <a:ext cx="55149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46.8515625" style="0" bestFit="1" customWidth="1"/>
    <col min="2" max="2" width="15.7109375" style="0" customWidth="1"/>
    <col min="4" max="4" width="28.00390625" style="0" customWidth="1"/>
    <col min="5" max="5" width="27.00390625" style="0" customWidth="1"/>
    <col min="6" max="6" width="27.7109375" style="0" customWidth="1"/>
    <col min="7" max="7" width="12.140625" style="0" bestFit="1" customWidth="1"/>
    <col min="8" max="8" width="12.57421875" style="0" bestFit="1" customWidth="1"/>
  </cols>
  <sheetData>
    <row r="1" spans="1:9" ht="12.75" customHeight="1">
      <c r="A1" s="24" t="s">
        <v>46</v>
      </c>
      <c r="B1" s="24"/>
      <c r="C1" s="24"/>
      <c r="D1" s="24"/>
      <c r="E1" s="8"/>
      <c r="F1" s="8"/>
      <c r="G1" s="8"/>
      <c r="H1" s="8"/>
      <c r="I1" s="8"/>
    </row>
    <row r="2" spans="1:9" ht="12.75">
      <c r="A2" s="24"/>
      <c r="B2" s="24"/>
      <c r="C2" s="24"/>
      <c r="D2" s="24"/>
      <c r="E2" s="8"/>
      <c r="F2" s="8"/>
      <c r="G2" s="8"/>
      <c r="H2" s="8"/>
      <c r="I2" s="8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25.5">
      <c r="A4" s="10" t="s">
        <v>37</v>
      </c>
      <c r="B4" s="5"/>
      <c r="C4" s="5"/>
      <c r="D4" s="5"/>
      <c r="E4" s="5"/>
      <c r="F4" s="5"/>
      <c r="G4" s="5"/>
      <c r="H4" s="5"/>
      <c r="I4" s="5"/>
    </row>
    <row r="5" ht="12.75">
      <c r="A5" s="4"/>
    </row>
    <row r="6" ht="12.75">
      <c r="A6" s="6" t="s">
        <v>13</v>
      </c>
    </row>
    <row r="7" spans="1:2" ht="12.75">
      <c r="A7" s="1" t="s">
        <v>0</v>
      </c>
      <c r="B7" s="9" t="s">
        <v>10</v>
      </c>
    </row>
    <row r="8" spans="1:2" ht="12.75">
      <c r="A8" s="1" t="s">
        <v>1</v>
      </c>
      <c r="B8" s="9" t="s">
        <v>11</v>
      </c>
    </row>
    <row r="9" spans="1:2" ht="12.75">
      <c r="A9" s="1" t="s">
        <v>2</v>
      </c>
      <c r="B9" s="9" t="s">
        <v>12</v>
      </c>
    </row>
    <row r="10" spans="1:2" ht="12.75">
      <c r="A10" s="2"/>
      <c r="B10" s="3"/>
    </row>
    <row r="11" spans="1:2" ht="12.75">
      <c r="A11" s="6" t="s">
        <v>14</v>
      </c>
      <c r="B11" s="3"/>
    </row>
    <row r="12" spans="1:2" ht="12.75">
      <c r="A12" s="1" t="s">
        <v>3</v>
      </c>
      <c r="B12" s="11">
        <v>0.0043</v>
      </c>
    </row>
    <row r="13" spans="1:2" ht="12.75">
      <c r="A13" s="1" t="s">
        <v>4</v>
      </c>
      <c r="B13" s="11">
        <v>0.064</v>
      </c>
    </row>
    <row r="14" spans="1:2" ht="12.75">
      <c r="A14" s="1" t="s">
        <v>5</v>
      </c>
      <c r="B14" s="11">
        <v>0.042</v>
      </c>
    </row>
    <row r="15" spans="1:2" ht="12.75">
      <c r="A15" s="1" t="s">
        <v>9</v>
      </c>
      <c r="B15" s="11">
        <v>0.025</v>
      </c>
    </row>
    <row r="16" spans="1:2" ht="12.75">
      <c r="A16" s="1" t="s">
        <v>8</v>
      </c>
      <c r="B16" s="11">
        <v>0</v>
      </c>
    </row>
    <row r="17" spans="1:2" ht="12.75">
      <c r="A17" s="1" t="s">
        <v>7</v>
      </c>
      <c r="B17" s="11">
        <v>0.063</v>
      </c>
    </row>
    <row r="18" spans="1:2" ht="12.75">
      <c r="A18" s="1" t="s">
        <v>6</v>
      </c>
      <c r="B18" s="11">
        <v>0.093</v>
      </c>
    </row>
    <row r="19" spans="1:2" ht="12.75">
      <c r="A19" s="2"/>
      <c r="B19" s="3"/>
    </row>
    <row r="20" spans="1:2" ht="12.75">
      <c r="A20" s="1" t="s">
        <v>15</v>
      </c>
      <c r="B20" s="11">
        <v>3</v>
      </c>
    </row>
    <row r="22" ht="12.75">
      <c r="A22" s="6" t="s">
        <v>22</v>
      </c>
    </row>
    <row r="23" spans="1:2" ht="12.75">
      <c r="A23" s="1" t="s">
        <v>47</v>
      </c>
      <c r="B23" s="12">
        <v>0</v>
      </c>
    </row>
    <row r="24" spans="1:2" ht="12.75">
      <c r="A24" s="1" t="s">
        <v>48</v>
      </c>
      <c r="B24" s="12">
        <v>2</v>
      </c>
    </row>
    <row r="25" spans="1:2" ht="12.75">
      <c r="A25" s="1" t="s">
        <v>23</v>
      </c>
      <c r="B25" s="12">
        <v>-0.0075</v>
      </c>
    </row>
    <row r="26" spans="1:2" ht="12.75">
      <c r="A26" s="1" t="s">
        <v>26</v>
      </c>
      <c r="B26" s="12">
        <v>0.76245</v>
      </c>
    </row>
    <row r="27" spans="1:2" ht="12.75">
      <c r="A27" s="1" t="s">
        <v>24</v>
      </c>
      <c r="B27" s="12">
        <v>0.018</v>
      </c>
    </row>
    <row r="28" spans="1:2" ht="12.75">
      <c r="A28" s="1" t="s">
        <v>25</v>
      </c>
      <c r="B28" s="12">
        <v>0.50708</v>
      </c>
    </row>
    <row r="29" ht="15.75">
      <c r="D29" s="15" t="s">
        <v>38</v>
      </c>
    </row>
    <row r="30" spans="1:2" ht="12.75">
      <c r="A30" s="6" t="s">
        <v>27</v>
      </c>
      <c r="B30" s="7"/>
    </row>
    <row r="31" spans="1:6" ht="13.5" thickBot="1">
      <c r="A31" s="1" t="s">
        <v>16</v>
      </c>
      <c r="B31" s="12">
        <v>296</v>
      </c>
      <c r="D31" s="14" t="s">
        <v>34</v>
      </c>
      <c r="E31" s="14" t="s">
        <v>35</v>
      </c>
      <c r="F31" s="14" t="s">
        <v>36</v>
      </c>
    </row>
    <row r="32" spans="1:6" ht="12.75">
      <c r="A32" s="1" t="s">
        <v>17</v>
      </c>
      <c r="B32" s="12">
        <v>4</v>
      </c>
      <c r="D32" t="s">
        <v>39</v>
      </c>
      <c r="E32" s="13">
        <f>(B16+B18*I46)/(SQRT(B35+I46*I46*B36+2*I46*B39))</f>
        <v>0.3959984903383724</v>
      </c>
      <c r="F32" s="13">
        <f>TDIST(ABS(E32),B31-B32-8,2)</f>
        <v>0.6924034790595226</v>
      </c>
    </row>
    <row r="33" spans="1:6" ht="12.75">
      <c r="A33" s="1"/>
      <c r="B33" s="7"/>
      <c r="D33" t="s">
        <v>42</v>
      </c>
      <c r="E33" s="13">
        <f>(B15+B18*I48)/(SQRT(B34+I48*I48*B36+2*I48*B38))</f>
        <v>0.6789110553417885</v>
      </c>
      <c r="F33" s="13">
        <f>TDIST(ABS(E33),B31-B32-8,2)</f>
        <v>0.497747098723645</v>
      </c>
    </row>
    <row r="34" spans="1:6" ht="12.75">
      <c r="A34" s="1" t="s">
        <v>28</v>
      </c>
      <c r="B34" s="12">
        <v>0.006404</v>
      </c>
      <c r="D34" t="s">
        <v>43</v>
      </c>
      <c r="E34" s="13">
        <f>(B15*(I46-I45)+B16*(I48-I47)+B18*(I46*I48-I45*I47))/(SQRT(((I46-I45)*(I46-I45)*B34)+((I48-I47)*(I48-I47)*B35)+((I46*I48-I45*I47)*(I46*I48-I45*I47)*B36)+(2*(I46-I45)*(I48-I47)*B37)+(2*(I46-I45)*(I46*I48-I45*I47)*B38)+(2*(I48-I47)*(I46*I48-I45*I47)*B39)))</f>
        <v>0.2643328885964665</v>
      </c>
      <c r="F34" s="13">
        <f>TDIST(ABS(E34),B31-B32-8,2)</f>
        <v>0.7917151409205183</v>
      </c>
    </row>
    <row r="35" spans="1:6" ht="12.75">
      <c r="A35" s="1" t="s">
        <v>29</v>
      </c>
      <c r="B35" s="12">
        <v>0.01372</v>
      </c>
      <c r="D35" t="s">
        <v>44</v>
      </c>
      <c r="E35" s="13">
        <f>(B15*(I46-I45)+B16*(I47-I48)+B18*(I46*I47-I45*I48))/(SQRT(((I46-I45)*(I46-I45)*B34)+((I47-I48)*(I47-I48)*B35)+((I46*I47-I45*I48)*(I46*I47-I45*I48)*B36)+(2*(I46-I45)*(I47-I48)*B37)+(2*(I46-I45)*(I46*I47-I45*I48)*B38)+(2*(I47-I48)*(I46*I47-I45*I48)*B39)))</f>
        <v>0.2209087813979938</v>
      </c>
      <c r="F35" s="13">
        <f>TDIST(ABS(E35),B31-B32-8,2)</f>
        <v>0.825322194452684</v>
      </c>
    </row>
    <row r="36" spans="1:6" ht="12.75">
      <c r="A36" s="1" t="s">
        <v>30</v>
      </c>
      <c r="B36" s="12">
        <v>0.01804</v>
      </c>
      <c r="D36" t="s">
        <v>40</v>
      </c>
      <c r="E36" s="13">
        <f>(B15+B18*I47)/(SQRT(B34+I47*I47*B36+2*I47*B38))</f>
        <v>-0.20183043387408126</v>
      </c>
      <c r="F36" s="13">
        <f>TDIST(ABS(E36),B31-B32-8,2)</f>
        <v>0.8401937809010913</v>
      </c>
    </row>
    <row r="37" spans="1:6" ht="12.75">
      <c r="A37" s="1" t="s">
        <v>31</v>
      </c>
      <c r="B37" s="12">
        <v>-0.00206</v>
      </c>
      <c r="D37" t="s">
        <v>41</v>
      </c>
      <c r="E37" s="13">
        <f>(B16+B18*I45)/(SQRT(B35+I45*I45*B36+2*I45*B39))</f>
        <v>-0.5518956610805726</v>
      </c>
      <c r="F37" s="13">
        <f>TDIST(ABS(E37),B31-B32-8,2)</f>
        <v>0.5814538541209329</v>
      </c>
    </row>
    <row r="38" spans="1:6" ht="12.75">
      <c r="A38" s="1" t="s">
        <v>32</v>
      </c>
      <c r="B38" s="12">
        <v>0.0004276</v>
      </c>
      <c r="E38" s="13"/>
      <c r="F38" s="13"/>
    </row>
    <row r="39" spans="1:6" ht="12.75">
      <c r="A39" s="1" t="s">
        <v>33</v>
      </c>
      <c r="B39" s="12">
        <v>0.004923</v>
      </c>
      <c r="E39" s="13"/>
      <c r="F39" s="13"/>
    </row>
    <row r="42" s="17" customFormat="1" ht="12.75">
      <c r="A42" s="16" t="s">
        <v>45</v>
      </c>
    </row>
    <row r="44" spans="1:12" ht="12.75">
      <c r="A44" s="20"/>
      <c r="B44" s="20"/>
      <c r="C44" s="20"/>
      <c r="D44" s="20"/>
      <c r="E44" s="18"/>
      <c r="F44" s="18"/>
      <c r="G44" s="18"/>
      <c r="H44" s="18"/>
      <c r="I44" s="18"/>
      <c r="J44" s="18"/>
      <c r="K44" s="19"/>
      <c r="L44" s="19"/>
    </row>
    <row r="45" spans="1:12" ht="12.75">
      <c r="A45" s="18"/>
      <c r="B45" s="18"/>
      <c r="C45" s="23" t="str">
        <f>CONCATENATE("Low ",B9)</f>
        <v>Low var W</v>
      </c>
      <c r="D45" s="23"/>
      <c r="E45" s="23" t="str">
        <f>CONCATENATE("High ",B9)</f>
        <v>High var W</v>
      </c>
      <c r="F45" s="23"/>
      <c r="G45" s="18"/>
      <c r="H45" s="22" t="s">
        <v>18</v>
      </c>
      <c r="I45" s="18">
        <f>B25-B26</f>
        <v>-0.7699499999999999</v>
      </c>
      <c r="J45" s="18"/>
      <c r="K45" s="19"/>
      <c r="L45" s="19"/>
    </row>
    <row r="46" spans="1:12" ht="12.75">
      <c r="A46" s="18"/>
      <c r="B46" s="18"/>
      <c r="C46" s="18" t="str">
        <f>CONCATENATE("Low ",B8)</f>
        <v>Low var Z</v>
      </c>
      <c r="D46" s="18" t="str">
        <f>CONCATENATE("High ",B8)</f>
        <v>High var Z</v>
      </c>
      <c r="E46" s="18" t="str">
        <f>CONCATENATE("Low ",B8)</f>
        <v>Low var Z</v>
      </c>
      <c r="F46" s="18" t="str">
        <f>CONCATENATE("High ",B8)</f>
        <v>High var Z</v>
      </c>
      <c r="G46" s="18"/>
      <c r="H46" s="22" t="s">
        <v>19</v>
      </c>
      <c r="I46" s="18">
        <f>B25+B26</f>
        <v>0.75495</v>
      </c>
      <c r="J46" s="18"/>
      <c r="K46" s="19"/>
      <c r="L46" s="19"/>
    </row>
    <row r="47" spans="1:12" ht="12.75">
      <c r="A47" s="18"/>
      <c r="B47" s="18" t="str">
        <f>CONCATENATE("Low ",B7)</f>
        <v>Low var X</v>
      </c>
      <c r="C47" s="18"/>
      <c r="D47" s="18"/>
      <c r="E47" s="18"/>
      <c r="F47" s="18"/>
      <c r="G47" s="18"/>
      <c r="H47" s="22" t="s">
        <v>20</v>
      </c>
      <c r="I47" s="18">
        <f>B27-B28</f>
        <v>-0.48907999999999996</v>
      </c>
      <c r="J47" s="18"/>
      <c r="K47" s="19"/>
      <c r="L47" s="19"/>
    </row>
    <row r="48" spans="1:12" ht="12.75">
      <c r="A48" s="18"/>
      <c r="B48" s="18" t="str">
        <f>CONCATENATE("High ",B7)</f>
        <v>High var X</v>
      </c>
      <c r="C48" s="18"/>
      <c r="D48" s="18"/>
      <c r="E48" s="18"/>
      <c r="F48" s="18"/>
      <c r="G48" s="18"/>
      <c r="H48" s="22" t="s">
        <v>21</v>
      </c>
      <c r="I48" s="18">
        <f>B27+B28</f>
        <v>0.52508</v>
      </c>
      <c r="J48" s="18"/>
      <c r="K48" s="19"/>
      <c r="L48" s="19"/>
    </row>
    <row r="49" spans="1:12" ht="12.75">
      <c r="A49" s="18"/>
      <c r="B49" s="18"/>
      <c r="C49" s="18" t="str">
        <f>CONCATENATE("Low ",B7)</f>
        <v>Low var X</v>
      </c>
      <c r="D49" s="18" t="str">
        <f>CONCATENATE("High ",B7)</f>
        <v>High var X</v>
      </c>
      <c r="E49" s="18"/>
      <c r="F49" s="18"/>
      <c r="G49" s="20"/>
      <c r="H49" s="20"/>
      <c r="I49" s="20"/>
      <c r="J49" s="18"/>
      <c r="K49" s="19"/>
      <c r="L49" s="19"/>
    </row>
    <row r="50" spans="1:12" ht="12.75">
      <c r="A50" s="18"/>
      <c r="B50" s="18" t="str">
        <f>CONCATENATE("(1) High ",B8,", High ",B9)</f>
        <v>(1) High var Z, High var W</v>
      </c>
      <c r="C50" s="18">
        <f aca="true" t="shared" si="0" ref="C50:D53">F50</f>
        <v>2.975264335042</v>
      </c>
      <c r="D50" s="18">
        <f t="shared" si="0"/>
        <v>3.215423537354</v>
      </c>
      <c r="E50" s="18"/>
      <c r="F50" s="21">
        <f>(B23-B24)*B12+(B25+B26)*B13+(B27+B28)*B14+(B23-B24)*(B25+B26)*B15+(B23-B24)*(B27+B28)*B16+(B25+B26)*(B27+B28)*B17+(B23-B24)*(B25+B26)*(B27+B28)*B18+B20</f>
        <v>2.975264335042</v>
      </c>
      <c r="G50" s="18">
        <f>(B23+B24)*B12+(B25+B26)*B13+(B27+B28)*B14+(B23+B24)*(B25+B26)*B15+(B23+B24)*(B27+B28)*B16+(B25+B26)*(B27+B28)*B17+(B23+B24)*(B25+B26)*(B27+B28)*B18+B20</f>
        <v>3.215423537354</v>
      </c>
      <c r="H50" s="20"/>
      <c r="I50" s="20"/>
      <c r="J50" s="18"/>
      <c r="K50" s="19"/>
      <c r="L50" s="19"/>
    </row>
    <row r="51" spans="1:12" ht="12.75">
      <c r="A51" s="18"/>
      <c r="B51" s="18" t="str">
        <f>CONCATENATE("(2) High ",B8,", Low ",B9)</f>
        <v>(2) High var Z, Low var W</v>
      </c>
      <c r="C51" s="18">
        <f t="shared" si="0"/>
        <v>3.026843346358</v>
      </c>
      <c r="D51" s="18">
        <f t="shared" si="0"/>
        <v>2.9821844344460002</v>
      </c>
      <c r="E51" s="18"/>
      <c r="F51" s="18">
        <f>(B23-B24)*B12+(B25+B26)*B13+(B27-B28)*B14+(B23-B24)*(B25+B26)*B15+(B23-B24)*(B27-B28)*B16+(B25+B26)*(B27-B28)*B17+(B23-B24)*(B25+B26)*(B27-B28)*B18+B20</f>
        <v>3.026843346358</v>
      </c>
      <c r="G51" s="18">
        <f>(B23+B24)*B12+(B25+B26)*B13+(B27-B28)*B14+(B23+B24)*(B25+B26)*B15+(B23+B24)*(B27-B28)*B16+(B25+B26)*(B27-B28)*B17+(B23+B24)*(B25+B26)*(B27-B28)*B18+B20</f>
        <v>2.9821844344460002</v>
      </c>
      <c r="H51" s="20"/>
      <c r="I51" s="20"/>
      <c r="J51" s="18"/>
      <c r="K51" s="19"/>
      <c r="L51" s="19"/>
    </row>
    <row r="52" spans="1:12" ht="12.75">
      <c r="A52" s="18"/>
      <c r="B52" s="18" t="str">
        <f>CONCATENATE("(3) Low ",B8,", High ",B9)</f>
        <v>(3) Low var Z, High var W</v>
      </c>
      <c r="C52" s="18">
        <f t="shared" si="0"/>
        <v>3.052401157558</v>
      </c>
      <c r="D52" s="18">
        <f t="shared" si="0"/>
        <v>2.842212008846</v>
      </c>
      <c r="E52" s="18"/>
      <c r="F52" s="18">
        <f>(B23-B24)*B12+(B25-B26)*B13+(B27+B28)*B14+(B23-B24)*(B25-B26)*B15+(B23-B24)*(B27+B28)*B16+(B25-B26)*(B27+B28)*B17+(B23-B24)*(B25-B26)*(B27+B28)*B18+B20</f>
        <v>3.052401157558</v>
      </c>
      <c r="G52" s="18">
        <f>(B23+B24)*B12+(B25-B26)*B13+(B27+B28)*B14+(B23+B24)*(B25-B26)*B15+(B23+B24)*(B27+B28)*B16+(B25-B26)*(B27+B28)*B17+(B23+B24)*(B25-B26)*(B27+B28)*B18+B20</f>
        <v>2.842212008846</v>
      </c>
      <c r="H52" s="20"/>
      <c r="I52" s="20"/>
      <c r="J52" s="18"/>
      <c r="K52" s="19"/>
      <c r="L52" s="19"/>
    </row>
    <row r="53" spans="1:12" ht="12.75">
      <c r="A53" s="18"/>
      <c r="B53" s="18" t="str">
        <f>CONCATENATE("(4) Low ",B8,", Low ",B9)</f>
        <v>(4) Low var Z, Low var W</v>
      </c>
      <c r="C53" s="18">
        <f t="shared" si="0"/>
        <v>2.913761581042</v>
      </c>
      <c r="D53" s="18">
        <f t="shared" si="0"/>
        <v>2.994049559354</v>
      </c>
      <c r="E53" s="18"/>
      <c r="F53" s="18">
        <f>(B23-B24)*B12+(B25-B26)*B13+(B27-B28)*B14+(B23-B24)*(B25-B26)*B15+(B23-B24)*(B27-B28)*B16+(B25-B26)*(B27-B28)*B17+(B23-B24)*(B25-B26)*(B27-B28)*B18+B20</f>
        <v>2.913761581042</v>
      </c>
      <c r="G53" s="18">
        <f>(B23+B24)*B12+(B25-B26)*B13+(B27-B28)*B14+(B23+B24)*(B25-B26)*B15+(B23+B24)*(B27-B28)*B16+(B25-B26)*(B27-B28)*B17+(B23+B24)*(B25-B26)*(B27-B28)*B18+B20</f>
        <v>2.994049559354</v>
      </c>
      <c r="H53" s="20"/>
      <c r="I53" s="20"/>
      <c r="J53" s="18"/>
      <c r="K53" s="19"/>
      <c r="L53" s="19"/>
    </row>
    <row r="54" spans="1:12" ht="12.75">
      <c r="A54" s="18"/>
      <c r="B54" s="18"/>
      <c r="C54" s="18"/>
      <c r="D54" s="18"/>
      <c r="E54" s="18"/>
      <c r="F54" s="18"/>
      <c r="G54" s="18"/>
      <c r="H54" s="20"/>
      <c r="I54" s="20"/>
      <c r="J54" s="18"/>
      <c r="K54" s="19"/>
      <c r="L54" s="19"/>
    </row>
    <row r="55" spans="1:12" ht="12.75">
      <c r="A55" s="18"/>
      <c r="B55" s="18"/>
      <c r="C55" s="18"/>
      <c r="D55" s="18"/>
      <c r="E55" s="18"/>
      <c r="F55" s="18"/>
      <c r="G55" s="18"/>
      <c r="H55" s="20"/>
      <c r="I55" s="20"/>
      <c r="J55" s="18"/>
      <c r="K55" s="19"/>
      <c r="L55" s="19"/>
    </row>
    <row r="56" spans="1:12" ht="12.75">
      <c r="A56" s="20"/>
      <c r="B56" s="20"/>
      <c r="C56" s="20"/>
      <c r="D56" s="20"/>
      <c r="E56" s="20"/>
      <c r="F56" s="20"/>
      <c r="G56" s="20"/>
      <c r="H56" s="20"/>
      <c r="I56" s="20"/>
      <c r="J56" s="18"/>
      <c r="K56" s="19"/>
      <c r="L56" s="19"/>
    </row>
    <row r="57" spans="1:12" ht="12.75">
      <c r="A57" s="20"/>
      <c r="B57" s="20"/>
      <c r="C57" s="20"/>
      <c r="D57" s="20"/>
      <c r="E57" s="20"/>
      <c r="F57" s="20"/>
      <c r="G57" s="20"/>
      <c r="H57" s="20"/>
      <c r="I57" s="20"/>
      <c r="J57" s="18"/>
      <c r="K57" s="19"/>
      <c r="L57" s="19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</sheetData>
  <mergeCells count="3">
    <mergeCell ref="C45:D45"/>
    <mergeCell ref="E45:F45"/>
    <mergeCell ref="A1:D2"/>
  </mergeCells>
  <printOptions/>
  <pageMargins left="0.75" right="0.75" top="1" bottom="1" header="0.5" footer="0.5"/>
  <pageSetup horizontalDpi="300" verticalDpi="300" orientation="portrait" r:id="rId2"/>
  <ignoredErrors>
    <ignoredError sqref="I4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dawsonjf</cp:lastModifiedBy>
  <dcterms:created xsi:type="dcterms:W3CDTF">2002-06-17T16:53:18Z</dcterms:created>
  <dcterms:modified xsi:type="dcterms:W3CDTF">2006-08-25T12:36:29Z</dcterms:modified>
  <cp:category/>
  <cp:version/>
  <cp:contentType/>
  <cp:contentStatus/>
</cp:coreProperties>
</file>